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12270" activeTab="0"/>
  </bookViews>
  <sheets>
    <sheet name="2022年科研项目申报、立项、结题情况统计表" sheetId="1" r:id="rId1"/>
    <sheet name="VPSMYPYQ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'[1]eqpmad2'!#REF!</definedName>
    <definedName name="aiu_bottom">'[2]Financ. Overview'!#REF!</definedName>
    <definedName name="Bust">'VPSMYPYQ'!$C$31</definedName>
    <definedName name="Continue">'VPSMYPYQ'!$C$9</definedName>
    <definedName name="Document_array" localSheetId="1">{"Book1","20121221144942.xls"}</definedName>
    <definedName name="Documents_array">'VPSMYPYQ'!$B$1:$B$16</definedName>
    <definedName name="FRC">'[3]Main'!$C$9</definedName>
    <definedName name="Hello">'VPSMYPYQ'!$A$15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akeIt">'VPSMYPYQ'!$A$26</definedName>
    <definedName name="Module.Prix_SMC">[0]!Module.Prix_SMC</definedName>
    <definedName name="Morning">'VPSMYPYQ'!$C$39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oppy">'VPSMYPYQ'!$C$27</definedName>
    <definedName name="pr_toolbox">'[2]Toolbox'!$A$3:$I$80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<sst xmlns="http://schemas.openxmlformats.org/spreadsheetml/2006/main" count="127" uniqueCount="65">
  <si>
    <t>2022年科研项目申报、立项、结题情况统计表</t>
  </si>
  <si>
    <t>序号</t>
  </si>
  <si>
    <t>所在单位</t>
  </si>
  <si>
    <t>项目负责人</t>
  </si>
  <si>
    <t>工资号</t>
  </si>
  <si>
    <t>统计类别</t>
  </si>
  <si>
    <t>项目编号</t>
  </si>
  <si>
    <t>项目名称</t>
  </si>
  <si>
    <t>项目类别</t>
  </si>
  <si>
    <t>项目层级</t>
  </si>
  <si>
    <t>立项经费</t>
  </si>
  <si>
    <t>2022年到账金额</t>
  </si>
  <si>
    <t>科研奖励</t>
  </si>
  <si>
    <t>科研考核</t>
  </si>
  <si>
    <t>项目组成员</t>
  </si>
  <si>
    <t>立项奖励</t>
  </si>
  <si>
    <t>到账经费奖励</t>
  </si>
  <si>
    <t>结题补发</t>
  </si>
  <si>
    <t>奖励合计</t>
  </si>
  <si>
    <t>申报分</t>
  </si>
  <si>
    <t>立项分</t>
  </si>
  <si>
    <t>到账经费考核分</t>
  </si>
  <si>
    <t>考核合计</t>
  </si>
  <si>
    <t>结题</t>
  </si>
  <si>
    <t>2016ADC058</t>
  </si>
  <si>
    <t>XXXX</t>
  </si>
  <si>
    <t>湖北省科技支撑计划项目</t>
  </si>
  <si>
    <t>省部级</t>
  </si>
  <si>
    <t>立项&amp;经费到账</t>
  </si>
  <si>
    <t>经费到账</t>
  </si>
  <si>
    <t>国家自科基金项目</t>
  </si>
  <si>
    <t>0120180011</t>
  </si>
  <si>
    <t>横向项目</t>
  </si>
  <si>
    <t>20120220001</t>
  </si>
  <si>
    <t>经费到账&amp;结题</t>
  </si>
  <si>
    <t>0120180012</t>
  </si>
  <si>
    <t>2022年国家自科基金项目</t>
  </si>
  <si>
    <t>立项发一半</t>
  </si>
  <si>
    <t>2021年国家自科基金项目</t>
  </si>
  <si>
    <t>2018年国家自科基金项目</t>
  </si>
  <si>
    <t>结题发一半</t>
  </si>
  <si>
    <t>2018年国家社科基金项目</t>
  </si>
  <si>
    <t>18YJA760008</t>
  </si>
  <si>
    <t>2022年教育部人文社科一般项目</t>
  </si>
  <si>
    <t>2021年教育部人文社科一般项目</t>
  </si>
  <si>
    <t>2020年教育部人文社科一般项目</t>
  </si>
  <si>
    <t>2019年教育部人文社科一般项目</t>
  </si>
  <si>
    <r>
      <t>1</t>
    </r>
    <r>
      <rPr>
        <sz val="10"/>
        <rFont val="宋体"/>
        <family val="0"/>
      </rPr>
      <t>8D094</t>
    </r>
  </si>
  <si>
    <t>2022年教育厅人文社科项目</t>
  </si>
  <si>
    <t>教育厅人文社科项目</t>
  </si>
  <si>
    <t>2019年教育厅人文社科项目</t>
  </si>
  <si>
    <t>申报</t>
  </si>
  <si>
    <t>20121221144942.xls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</si>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</sst>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.0_);\(#,##0.0\)"/>
    <numFmt numFmtId="178" formatCode="_-* #,##0.00_-;\-* #,##0.00_-;_-* &quot;-&quot;??_-;_-@_-"/>
    <numFmt numFmtId="179" formatCode="yy\.mm\.dd"/>
    <numFmt numFmtId="180" formatCode="_(&quot;$&quot;* #,##0_);_(&quot;$&quot;* \(#,##0\);_(&quot;$&quot;* &quot;-&quot;_);_(@_)"/>
    <numFmt numFmtId="181" formatCode="#,##0;\(#,##0\)"/>
    <numFmt numFmtId="182" formatCode="&quot;$&quot;\ #,##0.00_-;[Red]&quot;$&quot;\ #,##0.00\-"/>
    <numFmt numFmtId="183" formatCode="_(&quot;$&quot;* #,##0.00_);_(&quot;$&quot;* \(#,##0.00\);_(&quot;$&quot;* &quot;-&quot;??_);_(@_)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&quot;$&quot;#,##0_);[Red]\(&quot;$&quot;#,##0\)"/>
    <numFmt numFmtId="189" formatCode="&quot;$&quot;#,##0.00_);[Red]\(&quot;$&quot;#,##0.00\)"/>
    <numFmt numFmtId="190" formatCode="&quot;$&quot;\ #,##0_-;[Red]&quot;$&quot;\ #,##0\-"/>
    <numFmt numFmtId="191" formatCode="#\ ??/??"/>
  </numFmts>
  <fonts count="5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2"/>
      <color indexed="9"/>
      <name val="Helv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1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9" fontId="2" fillId="0" borderId="2" applyFill="0" applyProtection="0">
      <alignment horizontal="right"/>
    </xf>
    <xf numFmtId="0" fontId="17" fillId="7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0" fillId="8" borderId="3" applyNumberFormat="0" applyFont="0" applyAlignment="0" applyProtection="0"/>
    <xf numFmtId="0" fontId="20" fillId="0" borderId="0">
      <alignment/>
      <protection/>
    </xf>
    <xf numFmtId="0" fontId="18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5" fillId="0" borderId="0" applyNumberFormat="0" applyFill="0" applyBorder="0" applyAlignment="0" applyProtection="0"/>
    <xf numFmtId="177" fontId="26" fillId="10" borderId="0">
      <alignment/>
      <protection/>
    </xf>
    <xf numFmtId="0" fontId="23" fillId="0" borderId="0">
      <alignment/>
      <protection locked="0"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0" fillId="0" borderId="0">
      <alignment/>
      <protection/>
    </xf>
    <xf numFmtId="0" fontId="18" fillId="11" borderId="0" applyNumberFormat="0" applyBorder="0" applyAlignment="0" applyProtection="0"/>
    <xf numFmtId="0" fontId="21" fillId="0" borderId="6" applyNumberFormat="0" applyFill="0" applyAlignment="0" applyProtection="0"/>
    <xf numFmtId="0" fontId="18" fillId="12" borderId="0" applyNumberFormat="0" applyBorder="0" applyAlignment="0" applyProtection="0"/>
    <xf numFmtId="0" fontId="29" fillId="13" borderId="7" applyNumberFormat="0" applyAlignment="0" applyProtection="0"/>
    <xf numFmtId="0" fontId="30" fillId="13" borderId="1" applyNumberFormat="0" applyAlignment="0" applyProtection="0"/>
    <xf numFmtId="0" fontId="31" fillId="14" borderId="8" applyNumberFormat="0" applyAlignment="0" applyProtection="0"/>
    <xf numFmtId="0" fontId="11" fillId="3" borderId="0" applyNumberFormat="0" applyBorder="0" applyAlignment="0" applyProtection="0"/>
    <xf numFmtId="0" fontId="18" fillId="15" borderId="0" applyNumberFormat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2" borderId="0" applyNumberFormat="0" applyBorder="0" applyAlignment="0" applyProtection="0"/>
    <xf numFmtId="0" fontId="35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8" fillId="21" borderId="0" applyNumberFormat="0" applyBorder="0" applyAlignment="0" applyProtection="0"/>
    <xf numFmtId="0" fontId="18" fillId="1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8" fillId="23" borderId="0" applyNumberFormat="0" applyBorder="0" applyAlignment="0" applyProtection="0"/>
    <xf numFmtId="0" fontId="11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1" fillId="25" borderId="0" applyNumberFormat="0" applyBorder="0" applyAlignment="0" applyProtection="0"/>
    <xf numFmtId="0" fontId="23" fillId="0" borderId="0">
      <alignment/>
      <protection/>
    </xf>
    <xf numFmtId="0" fontId="20" fillId="0" borderId="0">
      <alignment/>
      <protection/>
    </xf>
    <xf numFmtId="0" fontId="18" fillId="26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14" fillId="27" borderId="0" applyNumberFormat="0" applyBorder="0" applyAlignment="0" applyProtection="0"/>
    <xf numFmtId="49" fontId="2" fillId="0" borderId="0" applyFont="0" applyFill="0" applyBorder="0" applyAlignment="0" applyProtection="0"/>
    <xf numFmtId="0" fontId="37" fillId="0" borderId="0">
      <alignment/>
      <protection/>
    </xf>
    <xf numFmtId="0" fontId="17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4" fillId="27" borderId="0" applyNumberFormat="0" applyBorder="0" applyAlignment="0" applyProtection="0"/>
    <xf numFmtId="0" fontId="2" fillId="0" borderId="0" applyFont="0" applyFill="0" applyBorder="0" applyAlignment="0" applyProtection="0"/>
    <xf numFmtId="0" fontId="14" fillId="32" borderId="0" applyNumberFormat="0" applyBorder="0" applyAlignment="0" applyProtection="0"/>
    <xf numFmtId="182" fontId="2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  <xf numFmtId="183" fontId="2" fillId="0" borderId="0" applyFont="0" applyFill="0" applyBorder="0" applyAlignment="0" applyProtection="0"/>
    <xf numFmtId="0" fontId="17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5" borderId="0" applyNumberFormat="0" applyBorder="0" applyAlignment="0" applyProtection="0"/>
    <xf numFmtId="0" fontId="14" fillId="27" borderId="0" applyNumberFormat="0" applyBorder="0" applyAlignment="0" applyProtection="0"/>
    <xf numFmtId="0" fontId="14" fillId="36" borderId="0" applyNumberFormat="0" applyBorder="0" applyAlignment="0" applyProtection="0"/>
    <xf numFmtId="0" fontId="17" fillId="3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176" fontId="2" fillId="0" borderId="0" applyFont="0" applyFill="0" applyBorder="0" applyAlignment="0" applyProtection="0"/>
    <xf numFmtId="181" fontId="39" fillId="0" borderId="0">
      <alignment/>
      <protection/>
    </xf>
    <xf numFmtId="17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>
      <alignment/>
      <protection/>
    </xf>
    <xf numFmtId="186" fontId="39" fillId="0" borderId="0">
      <alignment/>
      <protection/>
    </xf>
    <xf numFmtId="15" fontId="36" fillId="0" borderId="0">
      <alignment/>
      <protection/>
    </xf>
    <xf numFmtId="187" fontId="39" fillId="0" borderId="0">
      <alignment/>
      <protection/>
    </xf>
    <xf numFmtId="38" fontId="41" fillId="13" borderId="0" applyBorder="0" applyAlignment="0" applyProtection="0"/>
    <xf numFmtId="0" fontId="42" fillId="0" borderId="11" applyNumberFormat="0" applyAlignment="0" applyProtection="0"/>
    <xf numFmtId="0" fontId="42" fillId="0" borderId="12">
      <alignment horizontal="left" vertical="center"/>
      <protection/>
    </xf>
    <xf numFmtId="10" fontId="41" fillId="8" borderId="13" applyBorder="0" applyAlignment="0" applyProtection="0"/>
    <xf numFmtId="177" fontId="43" fillId="37" borderId="0">
      <alignment/>
      <protection/>
    </xf>
    <xf numFmtId="177" fontId="43" fillId="37" borderId="0">
      <alignment/>
      <protection/>
    </xf>
    <xf numFmtId="177" fontId="26" fillId="10" borderId="0">
      <alignment/>
      <protection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84" fontId="2" fillId="0" borderId="0" applyFont="0" applyFill="0" applyBorder="0" applyAlignment="0" applyProtection="0"/>
    <xf numFmtId="18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37" fontId="44" fillId="0" borderId="0">
      <alignment/>
      <protection/>
    </xf>
    <xf numFmtId="19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14" fontId="13" fillId="0" borderId="0">
      <alignment horizontal="center" wrapText="1"/>
      <protection locked="0"/>
    </xf>
    <xf numFmtId="3" fontId="36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191" fontId="2" fillId="0" borderId="0" applyFont="0" applyFill="0" applyProtection="0">
      <alignment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8" fillId="0" borderId="14">
      <alignment horizontal="center"/>
      <protection/>
    </xf>
    <xf numFmtId="0" fontId="36" fillId="38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45" fillId="39" borderId="15">
      <alignment/>
      <protection locked="0"/>
    </xf>
    <xf numFmtId="0" fontId="46" fillId="0" borderId="0">
      <alignment/>
      <protection/>
    </xf>
    <xf numFmtId="0" fontId="45" fillId="39" borderId="15">
      <alignment/>
      <protection locked="0"/>
    </xf>
    <xf numFmtId="0" fontId="45" fillId="39" borderId="15">
      <alignment/>
      <protection locked="0"/>
    </xf>
    <xf numFmtId="180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47" fillId="0" borderId="16" applyNumberFormat="0" applyFill="0" applyProtection="0">
      <alignment horizontal="center"/>
    </xf>
    <xf numFmtId="0" fontId="48" fillId="0" borderId="0" applyNumberFormat="0" applyFill="0" applyBorder="0" applyAlignment="0" applyProtection="0"/>
    <xf numFmtId="0" fontId="49" fillId="0" borderId="2" applyNumberFormat="0" applyFill="0" applyProtection="0">
      <alignment horizontal="center"/>
    </xf>
    <xf numFmtId="0" fontId="50" fillId="40" borderId="0" applyNumberFormat="0" applyBorder="0" applyAlignment="0" applyProtection="0"/>
    <xf numFmtId="0" fontId="51" fillId="41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8" fillId="0" borderId="0">
      <alignment vertical="center"/>
      <protection/>
    </xf>
    <xf numFmtId="3" fontId="52" fillId="0" borderId="0" applyFill="0" applyBorder="0" applyAlignment="0" applyProtection="0"/>
    <xf numFmtId="0" fontId="53" fillId="32" borderId="0" applyNumberFormat="0" applyBorder="0" applyAlignment="0" applyProtection="0"/>
    <xf numFmtId="0" fontId="49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2" applyFill="0" applyProtection="0">
      <alignment horizontal="center"/>
    </xf>
    <xf numFmtId="0" fontId="36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136">
      <alignment/>
      <protection/>
    </xf>
    <xf numFmtId="0" fontId="3" fillId="2" borderId="0" xfId="136" applyFont="1" applyFill="1">
      <alignment/>
      <protection/>
    </xf>
    <xf numFmtId="0" fontId="2" fillId="2" borderId="0" xfId="136" applyFill="1">
      <alignment/>
      <protection/>
    </xf>
    <xf numFmtId="0" fontId="2" fillId="16" borderId="17" xfId="136" applyFill="1" applyBorder="1">
      <alignment/>
      <protection/>
    </xf>
    <xf numFmtId="0" fontId="4" fillId="44" borderId="18" xfId="136" applyFont="1" applyFill="1" applyBorder="1" applyAlignment="1">
      <alignment horizontal="center"/>
      <protection/>
    </xf>
    <xf numFmtId="0" fontId="5" fillId="45" borderId="19" xfId="136" applyFont="1" applyFill="1" applyBorder="1" applyAlignment="1">
      <alignment horizontal="center"/>
      <protection/>
    </xf>
    <xf numFmtId="0" fontId="4" fillId="44" borderId="19" xfId="136" applyFont="1" applyFill="1" applyBorder="1" applyAlignment="1">
      <alignment horizontal="center"/>
      <protection/>
    </xf>
    <xf numFmtId="0" fontId="4" fillId="44" borderId="20" xfId="136" applyFont="1" applyFill="1" applyBorder="1" applyAlignment="1">
      <alignment horizontal="center"/>
      <protection/>
    </xf>
    <xf numFmtId="0" fontId="2" fillId="16" borderId="21" xfId="136" applyFill="1" applyBorder="1">
      <alignment/>
      <protection/>
    </xf>
    <xf numFmtId="0" fontId="2" fillId="16" borderId="22" xfId="136" applyFill="1" applyBorder="1">
      <alignment/>
      <protection/>
    </xf>
    <xf numFmtId="0" fontId="0" fillId="0" borderId="0" xfId="0" applyAlignment="1">
      <alignment horizontal="center" vertical="center"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0" borderId="0" xfId="0" applyAlignment="1">
      <alignment wrapText="1"/>
    </xf>
    <xf numFmtId="0" fontId="6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9" fillId="0" borderId="13" xfId="160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46" borderId="13" xfId="0" applyFont="1" applyFill="1" applyBorder="1" applyAlignment="1">
      <alignment horizontal="center" vertical="center"/>
    </xf>
    <xf numFmtId="0" fontId="3" fillId="46" borderId="13" xfId="0" applyFont="1" applyFill="1" applyBorder="1" applyAlignment="1">
      <alignment horizontal="left" vertical="center" wrapText="1"/>
    </xf>
    <xf numFmtId="0" fontId="3" fillId="46" borderId="13" xfId="0" applyFont="1" applyFill="1" applyBorder="1" applyAlignment="1">
      <alignment horizontal="center" vertical="center" wrapText="1"/>
    </xf>
    <xf numFmtId="49" fontId="10" fillId="46" borderId="13" xfId="0" applyNumberFormat="1" applyFont="1" applyFill="1" applyBorder="1" applyAlignment="1">
      <alignment vertical="center"/>
    </xf>
    <xf numFmtId="0" fontId="3" fillId="46" borderId="13" xfId="0" applyFont="1" applyFill="1" applyBorder="1" applyAlignment="1">
      <alignment vertical="center" wrapText="1"/>
    </xf>
    <xf numFmtId="0" fontId="3" fillId="46" borderId="13" xfId="0" applyFont="1" applyFill="1" applyBorder="1" applyAlignment="1">
      <alignment horizontal="left" vertical="center"/>
    </xf>
    <xf numFmtId="0" fontId="3" fillId="47" borderId="13" xfId="0" applyFont="1" applyFill="1" applyBorder="1" applyAlignment="1">
      <alignment horizontal="center" vertical="center"/>
    </xf>
    <xf numFmtId="0" fontId="3" fillId="47" borderId="13" xfId="0" applyFont="1" applyFill="1" applyBorder="1" applyAlignment="1">
      <alignment horizontal="left" vertical="center" wrapText="1"/>
    </xf>
    <xf numFmtId="0" fontId="3" fillId="47" borderId="13" xfId="0" applyFont="1" applyFill="1" applyBorder="1" applyAlignment="1">
      <alignment horizontal="center" vertical="center" wrapText="1"/>
    </xf>
    <xf numFmtId="49" fontId="10" fillId="47" borderId="13" xfId="0" applyNumberFormat="1" applyFont="1" applyFill="1" applyBorder="1" applyAlignment="1">
      <alignment vertical="center"/>
    </xf>
    <xf numFmtId="0" fontId="3" fillId="47" borderId="13" xfId="0" applyFont="1" applyFill="1" applyBorder="1" applyAlignment="1">
      <alignment vertical="center" wrapText="1"/>
    </xf>
    <xf numFmtId="0" fontId="3" fillId="47" borderId="13" xfId="0" applyFont="1" applyFill="1" applyBorder="1" applyAlignment="1">
      <alignment horizontal="left" vertical="center"/>
    </xf>
    <xf numFmtId="0" fontId="10" fillId="47" borderId="13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49" fontId="10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/>
    </xf>
    <xf numFmtId="0" fontId="7" fillId="0" borderId="13" xfId="0" applyFont="1" applyBorder="1" applyAlignment="1">
      <alignment horizontal="left" vertical="center" wrapText="1"/>
    </xf>
    <xf numFmtId="0" fontId="0" fillId="46" borderId="0" xfId="0" applyFill="1" applyAlignment="1">
      <alignment horizontal="center" vertical="center"/>
    </xf>
    <xf numFmtId="0" fontId="0" fillId="47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47" borderId="0" xfId="0" applyFill="1" applyAlignment="1">
      <alignment vertical="center"/>
    </xf>
    <xf numFmtId="0" fontId="0" fillId="0" borderId="0" xfId="0" applyAlignment="1">
      <alignment horizontal="left"/>
    </xf>
  </cellXfs>
  <cellStyles count="162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Linked Cells 2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Book1_3" xfId="80"/>
    <cellStyle name="_ET_STYLE_NoName_00__Book1_1" xfId="81"/>
    <cellStyle name="Accent1" xfId="82"/>
    <cellStyle name="Accent1 - 20%" xfId="83"/>
    <cellStyle name="Accent1 - 40%" xfId="84"/>
    <cellStyle name="Accent1 - 60%" xfId="85"/>
    <cellStyle name="Accent2" xfId="86"/>
    <cellStyle name="Accent3" xfId="87"/>
    <cellStyle name="Accent3 - 20%" xfId="88"/>
    <cellStyle name="Milliers_!!!GO" xfId="89"/>
    <cellStyle name="Accent3 - 40%" xfId="90"/>
    <cellStyle name="Mon閠aire [0]_!!!GO" xfId="91"/>
    <cellStyle name="Accent3 - 60%" xfId="92"/>
    <cellStyle name="Accent4" xfId="93"/>
    <cellStyle name="Accent4 - 20%" xfId="94"/>
    <cellStyle name="Accent4 - 40%" xfId="95"/>
    <cellStyle name="Accent4 - 60%" xfId="96"/>
    <cellStyle name="捠壿 [0.00]_Region Orders (2)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ColLevel_1" xfId="106"/>
    <cellStyle name="常规 2" xfId="107"/>
    <cellStyle name="Comma [0]_!!!GO" xfId="108"/>
    <cellStyle name="comma zerodec" xfId="109"/>
    <cellStyle name="Comma_!!!GO" xfId="110"/>
    <cellStyle name="Currency [0]_!!!GO" xfId="111"/>
    <cellStyle name="Currency_!!!GO" xfId="112"/>
    <cellStyle name="分级显示列_1_Book1" xfId="113"/>
    <cellStyle name="样式 1" xfId="114"/>
    <cellStyle name="Currency1" xfId="115"/>
    <cellStyle name="Date" xfId="116"/>
    <cellStyle name="Dollar (zero dec)" xfId="117"/>
    <cellStyle name="Grey" xfId="118"/>
    <cellStyle name="Header1" xfId="119"/>
    <cellStyle name="Header2" xfId="120"/>
    <cellStyle name="Input [yellow]" xfId="121"/>
    <cellStyle name="Input Cells" xfId="122"/>
    <cellStyle name="Input Cells 2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常规 3" xfId="131"/>
    <cellStyle name="New Times Roman" xfId="132"/>
    <cellStyle name="no dec" xfId="133"/>
    <cellStyle name="Normal - Style1" xfId="134"/>
    <cellStyle name="Normal_!!!GO" xfId="135"/>
    <cellStyle name="Normal_Book1" xfId="136"/>
    <cellStyle name="per.style" xfId="137"/>
    <cellStyle name="PSInt" xfId="138"/>
    <cellStyle name="Percent [2]" xfId="139"/>
    <cellStyle name="Percent_!!!GO" xfId="140"/>
    <cellStyle name="Pourcentage_pldt" xfId="141"/>
    <cellStyle name="PSDate" xfId="142"/>
    <cellStyle name="PSDec" xfId="143"/>
    <cellStyle name="PSHeading" xfId="144"/>
    <cellStyle name="PSSpacer" xfId="145"/>
    <cellStyle name="RowLevel_1" xfId="146"/>
    <cellStyle name="sstot" xfId="147"/>
    <cellStyle name="Standard_AREAS" xfId="148"/>
    <cellStyle name="t" xfId="149"/>
    <cellStyle name="t_HVAC Equipment (3)" xfId="150"/>
    <cellStyle name="捠壿_Region Orders (2)" xfId="151"/>
    <cellStyle name="编号" xfId="152"/>
    <cellStyle name="标题1" xfId="153"/>
    <cellStyle name="表标题" xfId="154"/>
    <cellStyle name="部门" xfId="155"/>
    <cellStyle name="强调 3" xfId="156"/>
    <cellStyle name="差_Book1" xfId="157"/>
    <cellStyle name="常规 3 2" xfId="158"/>
    <cellStyle name="常规 4" xfId="159"/>
    <cellStyle name="常规_Sheet1" xfId="160"/>
    <cellStyle name="分级显示行_1_Book1" xfId="161"/>
    <cellStyle name="好_Book1" xfId="162"/>
    <cellStyle name="借出原因" xfId="163"/>
    <cellStyle name="普通_laroux" xfId="164"/>
    <cellStyle name="千分位[0]_laroux" xfId="165"/>
    <cellStyle name="千分位_laroux" xfId="166"/>
    <cellStyle name="千位[0]_ 方正PC" xfId="167"/>
    <cellStyle name="千位_ 方正PC" xfId="168"/>
    <cellStyle name="强调 1" xfId="169"/>
    <cellStyle name="强调 2" xfId="170"/>
    <cellStyle name="商品名称" xfId="171"/>
    <cellStyle name="数量" xfId="172"/>
    <cellStyle name="昗弨_Pacific Region P&amp;L" xfId="173"/>
    <cellStyle name="寘嬫愗傝 [0.00]_Region Orders (2)" xfId="174"/>
    <cellStyle name="寘嬫愗傝_Region Orders (2)" xfId="1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zoomScale="70" zoomScaleNormal="70" workbookViewId="0" topLeftCell="A1">
      <selection activeCell="O25" sqref="O25"/>
    </sheetView>
  </sheetViews>
  <sheetFormatPr defaultColWidth="9.00390625" defaultRowHeight="14.25"/>
  <cols>
    <col min="1" max="1" width="5.375" style="0" customWidth="1"/>
    <col min="2" max="4" width="6.625" style="0" customWidth="1"/>
    <col min="5" max="5" width="8.875" style="14" customWidth="1"/>
    <col min="6" max="6" width="11.00390625" style="0" customWidth="1"/>
    <col min="7" max="7" width="7.50390625" style="0" customWidth="1"/>
    <col min="8" max="8" width="21.00390625" style="0" customWidth="1"/>
    <col min="9" max="9" width="10.625" style="0" customWidth="1"/>
    <col min="10" max="10" width="7.625" style="0" customWidth="1"/>
    <col min="11" max="11" width="7.125" style="0" customWidth="1"/>
    <col min="12" max="12" width="8.25390625" style="0" customWidth="1"/>
    <col min="13" max="14" width="7.875" style="0" customWidth="1"/>
    <col min="15" max="15" width="8.25390625" style="0" customWidth="1"/>
    <col min="16" max="16" width="5.875" style="0" customWidth="1"/>
    <col min="17" max="17" width="5.375" style="0" customWidth="1"/>
    <col min="18" max="18" width="8.375" style="0" customWidth="1"/>
    <col min="19" max="19" width="7.125" style="0" customWidth="1"/>
    <col min="20" max="20" width="5.25390625" style="0" customWidth="1"/>
  </cols>
  <sheetData>
    <row r="1" spans="1:20" ht="66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32.2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/>
      <c r="N2" s="16"/>
      <c r="O2" s="16"/>
      <c r="P2" s="16" t="s">
        <v>13</v>
      </c>
      <c r="Q2" s="16"/>
      <c r="R2" s="16"/>
      <c r="S2" s="16"/>
      <c r="T2" s="16" t="s">
        <v>14</v>
      </c>
    </row>
    <row r="3" spans="1:20" s="11" customFormat="1" ht="26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51" t="s">
        <v>15</v>
      </c>
      <c r="M3" s="16" t="s">
        <v>16</v>
      </c>
      <c r="N3" s="16" t="s">
        <v>17</v>
      </c>
      <c r="O3" s="16" t="s">
        <v>18</v>
      </c>
      <c r="P3" s="16" t="s">
        <v>19</v>
      </c>
      <c r="Q3" s="16" t="s">
        <v>20</v>
      </c>
      <c r="R3" s="16" t="s">
        <v>21</v>
      </c>
      <c r="S3" s="16" t="s">
        <v>22</v>
      </c>
      <c r="T3" s="16"/>
    </row>
    <row r="4" spans="1:22" ht="30.75" customHeight="1">
      <c r="A4" s="17"/>
      <c r="B4" s="17"/>
      <c r="C4" s="18"/>
      <c r="D4" s="18"/>
      <c r="E4" s="19" t="s">
        <v>23</v>
      </c>
      <c r="F4" s="20" t="s">
        <v>24</v>
      </c>
      <c r="G4" s="21" t="s">
        <v>25</v>
      </c>
      <c r="H4" s="22" t="s">
        <v>26</v>
      </c>
      <c r="I4" s="22" t="s">
        <v>27</v>
      </c>
      <c r="J4" s="17">
        <v>3</v>
      </c>
      <c r="K4" s="17"/>
      <c r="L4" s="17">
        <v>0</v>
      </c>
      <c r="M4" s="17">
        <v>0</v>
      </c>
      <c r="N4" s="17">
        <v>0.325</v>
      </c>
      <c r="O4" s="17">
        <f>L4+M4+N4</f>
        <v>0.325</v>
      </c>
      <c r="P4" s="17">
        <v>0</v>
      </c>
      <c r="Q4" s="17">
        <v>0</v>
      </c>
      <c r="R4" s="17">
        <v>0</v>
      </c>
      <c r="S4" s="17">
        <f>P4+Q4+R4</f>
        <v>0</v>
      </c>
      <c r="T4" s="22"/>
      <c r="V4" s="11"/>
    </row>
    <row r="5" spans="1:22" ht="30.75" customHeight="1">
      <c r="A5" s="17"/>
      <c r="B5" s="17"/>
      <c r="C5" s="18"/>
      <c r="D5" s="18"/>
      <c r="E5" s="19" t="s">
        <v>28</v>
      </c>
      <c r="F5" s="20" t="s">
        <v>24</v>
      </c>
      <c r="G5" s="21" t="s">
        <v>25</v>
      </c>
      <c r="H5" s="22" t="s">
        <v>26</v>
      </c>
      <c r="I5" s="22" t="s">
        <v>27</v>
      </c>
      <c r="J5" s="17">
        <v>3</v>
      </c>
      <c r="K5" s="17"/>
      <c r="L5" s="17">
        <v>0</v>
      </c>
      <c r="M5" s="17">
        <v>0</v>
      </c>
      <c r="N5" s="17">
        <v>0.325</v>
      </c>
      <c r="O5" s="17">
        <f>L5+M5+N5</f>
        <v>0.325</v>
      </c>
      <c r="P5" s="17">
        <v>0</v>
      </c>
      <c r="Q5" s="17">
        <v>0</v>
      </c>
      <c r="R5" s="17">
        <v>0</v>
      </c>
      <c r="S5" s="17">
        <f>P5+Q5+R5</f>
        <v>0</v>
      </c>
      <c r="T5" s="22"/>
      <c r="V5" s="11"/>
    </row>
    <row r="6" spans="1:22" ht="30.75" customHeight="1">
      <c r="A6" s="17"/>
      <c r="B6" s="17"/>
      <c r="C6" s="23"/>
      <c r="D6" s="23"/>
      <c r="E6" s="19" t="s">
        <v>29</v>
      </c>
      <c r="F6" s="24">
        <v>71603098</v>
      </c>
      <c r="G6" s="25" t="s">
        <v>25</v>
      </c>
      <c r="H6" s="23" t="s">
        <v>30</v>
      </c>
      <c r="I6" s="23"/>
      <c r="J6" s="17">
        <v>17</v>
      </c>
      <c r="K6" s="17">
        <v>6.8</v>
      </c>
      <c r="L6" s="17">
        <v>0</v>
      </c>
      <c r="M6" s="17">
        <f>K6*0.15</f>
        <v>1.02</v>
      </c>
      <c r="N6" s="17">
        <v>0</v>
      </c>
      <c r="O6" s="17">
        <f aca="true" t="shared" si="0" ref="O6:O18">L6+M6+N6</f>
        <v>1.02</v>
      </c>
      <c r="P6" s="17">
        <v>0</v>
      </c>
      <c r="Q6" s="17">
        <v>0</v>
      </c>
      <c r="R6" s="17">
        <f>K6*20</f>
        <v>136</v>
      </c>
      <c r="S6" s="17">
        <f aca="true" t="shared" si="1" ref="S6:S18">P6+Q6+R6</f>
        <v>136</v>
      </c>
      <c r="T6" s="23"/>
      <c r="V6" s="11"/>
    </row>
    <row r="7" spans="1:22" ht="30.75" customHeight="1">
      <c r="A7" s="17"/>
      <c r="B7" s="17"/>
      <c r="C7" s="26"/>
      <c r="D7" s="26"/>
      <c r="E7" s="27" t="s">
        <v>29</v>
      </c>
      <c r="F7" s="28" t="s">
        <v>31</v>
      </c>
      <c r="G7" s="29" t="s">
        <v>25</v>
      </c>
      <c r="H7" s="23" t="s">
        <v>32</v>
      </c>
      <c r="I7" s="23"/>
      <c r="J7" s="17">
        <v>3</v>
      </c>
      <c r="K7" s="17">
        <v>3</v>
      </c>
      <c r="L7" s="17">
        <v>0</v>
      </c>
      <c r="M7" s="17">
        <f>K7*0.03</f>
        <v>0.09</v>
      </c>
      <c r="N7" s="17">
        <v>0</v>
      </c>
      <c r="O7" s="17">
        <f t="shared" si="0"/>
        <v>0.09</v>
      </c>
      <c r="P7" s="17">
        <v>0</v>
      </c>
      <c r="Q7" s="17">
        <v>0</v>
      </c>
      <c r="R7" s="17">
        <f>K7*40</f>
        <v>120</v>
      </c>
      <c r="S7" s="17">
        <f t="shared" si="1"/>
        <v>120</v>
      </c>
      <c r="T7" s="23"/>
      <c r="V7" s="11"/>
    </row>
    <row r="8" spans="1:22" s="12" customFormat="1" ht="30.75" customHeight="1">
      <c r="A8" s="30"/>
      <c r="B8" s="30"/>
      <c r="C8" s="31"/>
      <c r="D8" s="31"/>
      <c r="E8" s="32" t="s">
        <v>29</v>
      </c>
      <c r="F8" s="33" t="s">
        <v>33</v>
      </c>
      <c r="G8" s="34" t="s">
        <v>25</v>
      </c>
      <c r="H8" s="35" t="s">
        <v>32</v>
      </c>
      <c r="I8" s="35" t="s">
        <v>32</v>
      </c>
      <c r="J8" s="30">
        <v>6</v>
      </c>
      <c r="K8" s="30">
        <v>3</v>
      </c>
      <c r="L8" s="30">
        <v>0</v>
      </c>
      <c r="M8" s="30">
        <f>K8*0.03</f>
        <v>0.09</v>
      </c>
      <c r="N8" s="30">
        <v>0</v>
      </c>
      <c r="O8" s="30">
        <f t="shared" si="0"/>
        <v>0.09</v>
      </c>
      <c r="P8" s="30">
        <v>0</v>
      </c>
      <c r="Q8" s="30">
        <v>0</v>
      </c>
      <c r="R8" s="30">
        <f>K8*40</f>
        <v>120</v>
      </c>
      <c r="S8" s="30">
        <f t="shared" si="1"/>
        <v>120</v>
      </c>
      <c r="T8" s="35"/>
      <c r="V8" s="52"/>
    </row>
    <row r="9" spans="1:22" s="12" customFormat="1" ht="30.75" customHeight="1">
      <c r="A9" s="30"/>
      <c r="B9" s="30"/>
      <c r="C9" s="31"/>
      <c r="D9" s="31"/>
      <c r="E9" s="32" t="s">
        <v>34</v>
      </c>
      <c r="F9" s="33" t="s">
        <v>33</v>
      </c>
      <c r="G9" s="34" t="s">
        <v>25</v>
      </c>
      <c r="H9" s="35" t="s">
        <v>32</v>
      </c>
      <c r="I9" s="35" t="s">
        <v>32</v>
      </c>
      <c r="J9" s="30">
        <v>6</v>
      </c>
      <c r="K9" s="30">
        <v>3</v>
      </c>
      <c r="L9" s="30">
        <v>0</v>
      </c>
      <c r="M9" s="30">
        <f>K9*0.03</f>
        <v>0.09</v>
      </c>
      <c r="N9" s="30">
        <f>20*0.05</f>
        <v>1</v>
      </c>
      <c r="O9" s="30">
        <f t="shared" si="0"/>
        <v>1.09</v>
      </c>
      <c r="P9" s="30">
        <v>0</v>
      </c>
      <c r="Q9" s="30">
        <v>0</v>
      </c>
      <c r="R9" s="30">
        <f>K9*40</f>
        <v>120</v>
      </c>
      <c r="S9" s="30">
        <f t="shared" si="1"/>
        <v>120</v>
      </c>
      <c r="T9" s="35"/>
      <c r="V9" s="52"/>
    </row>
    <row r="10" spans="1:22" s="13" customFormat="1" ht="30.75" customHeight="1">
      <c r="A10" s="36"/>
      <c r="B10" s="36"/>
      <c r="C10" s="37"/>
      <c r="D10" s="37"/>
      <c r="E10" s="38" t="s">
        <v>34</v>
      </c>
      <c r="F10" s="39" t="s">
        <v>35</v>
      </c>
      <c r="G10" s="40" t="s">
        <v>25</v>
      </c>
      <c r="H10" s="41" t="s">
        <v>32</v>
      </c>
      <c r="I10" s="41" t="s">
        <v>32</v>
      </c>
      <c r="J10" s="36">
        <v>20</v>
      </c>
      <c r="K10" s="36">
        <v>4</v>
      </c>
      <c r="L10" s="36">
        <v>0</v>
      </c>
      <c r="M10" s="36">
        <f>K10*0.03</f>
        <v>0.12</v>
      </c>
      <c r="N10" s="36">
        <v>0.15</v>
      </c>
      <c r="O10" s="36">
        <f t="shared" si="0"/>
        <v>0.27</v>
      </c>
      <c r="P10" s="36">
        <v>0</v>
      </c>
      <c r="Q10" s="36">
        <v>0</v>
      </c>
      <c r="R10" s="36">
        <f>K10*40</f>
        <v>160</v>
      </c>
      <c r="S10" s="36">
        <f t="shared" si="1"/>
        <v>160</v>
      </c>
      <c r="T10" s="41"/>
      <c r="V10" s="53"/>
    </row>
    <row r="11" spans="1:22" s="13" customFormat="1" ht="30.75" customHeight="1">
      <c r="A11" s="36"/>
      <c r="B11" s="36"/>
      <c r="C11" s="37"/>
      <c r="D11" s="37"/>
      <c r="E11" s="38" t="s">
        <v>23</v>
      </c>
      <c r="F11" s="39" t="s">
        <v>35</v>
      </c>
      <c r="G11" s="40" t="s">
        <v>25</v>
      </c>
      <c r="H11" s="41" t="s">
        <v>32</v>
      </c>
      <c r="I11" s="41" t="s">
        <v>32</v>
      </c>
      <c r="J11" s="36">
        <v>20</v>
      </c>
      <c r="K11" s="36">
        <v>0</v>
      </c>
      <c r="L11" s="36">
        <v>0</v>
      </c>
      <c r="M11" s="36">
        <f>K11*0.03</f>
        <v>0</v>
      </c>
      <c r="N11" s="36">
        <v>0.15</v>
      </c>
      <c r="O11" s="36">
        <f t="shared" si="0"/>
        <v>0.15</v>
      </c>
      <c r="P11" s="36">
        <v>0</v>
      </c>
      <c r="Q11" s="36">
        <v>0</v>
      </c>
      <c r="R11" s="36">
        <f>K11*40</f>
        <v>0</v>
      </c>
      <c r="S11" s="36">
        <f t="shared" si="1"/>
        <v>0</v>
      </c>
      <c r="T11" s="41"/>
      <c r="V11" s="53"/>
    </row>
    <row r="12" spans="1:22" ht="30.75" customHeight="1">
      <c r="A12" s="17"/>
      <c r="B12" s="17"/>
      <c r="C12" s="23"/>
      <c r="D12" s="23"/>
      <c r="E12" s="19" t="s">
        <v>28</v>
      </c>
      <c r="F12" s="23">
        <v>21808078</v>
      </c>
      <c r="G12" s="24" t="s">
        <v>25</v>
      </c>
      <c r="H12" s="23" t="s">
        <v>36</v>
      </c>
      <c r="I12" s="23"/>
      <c r="J12" s="17">
        <v>30</v>
      </c>
      <c r="K12" s="17">
        <v>12</v>
      </c>
      <c r="L12" s="17">
        <f>6/2</f>
        <v>3</v>
      </c>
      <c r="M12" s="17">
        <f aca="true" t="shared" si="2" ref="M12:M15">K12*0.15</f>
        <v>1.7999999999999998</v>
      </c>
      <c r="N12" s="17">
        <v>0</v>
      </c>
      <c r="O12" s="17">
        <f t="shared" si="0"/>
        <v>4.8</v>
      </c>
      <c r="P12" s="17">
        <v>0</v>
      </c>
      <c r="Q12" s="17">
        <f>450</f>
        <v>450</v>
      </c>
      <c r="R12" s="17">
        <f>K12*15</f>
        <v>180</v>
      </c>
      <c r="S12" s="17">
        <f t="shared" si="1"/>
        <v>630</v>
      </c>
      <c r="T12" s="23"/>
      <c r="U12" s="54" t="s">
        <v>37</v>
      </c>
      <c r="V12" s="11"/>
    </row>
    <row r="13" spans="1:22" ht="30.75" customHeight="1">
      <c r="A13" s="17"/>
      <c r="B13" s="17"/>
      <c r="C13" s="23"/>
      <c r="D13" s="23"/>
      <c r="E13" s="19" t="s">
        <v>29</v>
      </c>
      <c r="F13" s="23">
        <v>21808078</v>
      </c>
      <c r="G13" s="24" t="s">
        <v>25</v>
      </c>
      <c r="H13" s="23" t="s">
        <v>38</v>
      </c>
      <c r="I13" s="23"/>
      <c r="J13" s="17">
        <v>30</v>
      </c>
      <c r="K13" s="17">
        <v>6</v>
      </c>
      <c r="L13" s="17">
        <v>0</v>
      </c>
      <c r="M13" s="17">
        <f t="shared" si="2"/>
        <v>0.8999999999999999</v>
      </c>
      <c r="N13" s="17">
        <v>0</v>
      </c>
      <c r="O13" s="17">
        <f t="shared" si="0"/>
        <v>0.9</v>
      </c>
      <c r="P13" s="17">
        <v>0</v>
      </c>
      <c r="Q13" s="17">
        <v>0</v>
      </c>
      <c r="R13" s="17">
        <f>K13*20</f>
        <v>120</v>
      </c>
      <c r="S13" s="17">
        <f t="shared" si="1"/>
        <v>120</v>
      </c>
      <c r="T13" s="23"/>
      <c r="U13" s="54"/>
      <c r="V13" s="11"/>
    </row>
    <row r="14" spans="1:22" ht="30.75" customHeight="1">
      <c r="A14" s="17"/>
      <c r="B14" s="17"/>
      <c r="C14" s="23"/>
      <c r="D14" s="23"/>
      <c r="E14" s="19" t="s">
        <v>23</v>
      </c>
      <c r="F14" s="23">
        <v>21808078</v>
      </c>
      <c r="G14" s="24" t="s">
        <v>25</v>
      </c>
      <c r="H14" s="23" t="s">
        <v>39</v>
      </c>
      <c r="I14" s="23"/>
      <c r="J14" s="17">
        <v>24</v>
      </c>
      <c r="K14" s="17">
        <v>0</v>
      </c>
      <c r="L14" s="17">
        <v>0</v>
      </c>
      <c r="M14" s="17">
        <f t="shared" si="2"/>
        <v>0</v>
      </c>
      <c r="N14" s="17">
        <v>3</v>
      </c>
      <c r="O14" s="17">
        <f t="shared" si="0"/>
        <v>3</v>
      </c>
      <c r="P14" s="17">
        <v>0</v>
      </c>
      <c r="Q14" s="17">
        <v>0</v>
      </c>
      <c r="R14" s="17">
        <f>K14*20</f>
        <v>0</v>
      </c>
      <c r="S14" s="17">
        <f t="shared" si="1"/>
        <v>0</v>
      </c>
      <c r="T14" s="23"/>
      <c r="U14" s="54" t="s">
        <v>40</v>
      </c>
      <c r="V14" s="11"/>
    </row>
    <row r="15" spans="1:22" ht="30.75" customHeight="1">
      <c r="A15" s="17"/>
      <c r="B15" s="17"/>
      <c r="C15" s="23"/>
      <c r="D15" s="23"/>
      <c r="E15" s="19" t="s">
        <v>34</v>
      </c>
      <c r="F15" s="23">
        <v>21808078</v>
      </c>
      <c r="G15" s="24" t="s">
        <v>25</v>
      </c>
      <c r="H15" s="23" t="s">
        <v>41</v>
      </c>
      <c r="I15" s="23"/>
      <c r="J15" s="17">
        <v>20</v>
      </c>
      <c r="K15" s="17">
        <v>3</v>
      </c>
      <c r="L15" s="17">
        <v>0</v>
      </c>
      <c r="M15" s="17">
        <f t="shared" si="2"/>
        <v>0.44999999999999996</v>
      </c>
      <c r="N15" s="17">
        <v>3</v>
      </c>
      <c r="O15" s="17">
        <f t="shared" si="0"/>
        <v>3.45</v>
      </c>
      <c r="P15" s="17">
        <v>0</v>
      </c>
      <c r="Q15" s="17">
        <v>0</v>
      </c>
      <c r="R15" s="17">
        <f>K15*20</f>
        <v>60</v>
      </c>
      <c r="S15" s="17">
        <f t="shared" si="1"/>
        <v>60</v>
      </c>
      <c r="T15" s="23"/>
      <c r="U15" s="54" t="s">
        <v>40</v>
      </c>
      <c r="V15" s="11"/>
    </row>
    <row r="16" spans="1:22" s="13" customFormat="1" ht="30.75" customHeight="1">
      <c r="A16" s="36"/>
      <c r="B16" s="36"/>
      <c r="C16" s="41"/>
      <c r="D16" s="41"/>
      <c r="E16" s="38" t="s">
        <v>28</v>
      </c>
      <c r="F16" s="41" t="s">
        <v>42</v>
      </c>
      <c r="G16" s="42" t="s">
        <v>25</v>
      </c>
      <c r="H16" s="42" t="s">
        <v>43</v>
      </c>
      <c r="I16" s="42" t="s">
        <v>27</v>
      </c>
      <c r="J16" s="36">
        <v>10</v>
      </c>
      <c r="K16" s="36">
        <v>4</v>
      </c>
      <c r="L16" s="36">
        <v>1</v>
      </c>
      <c r="M16" s="36">
        <f>K16*0.1</f>
        <v>0.4</v>
      </c>
      <c r="N16" s="36">
        <v>0</v>
      </c>
      <c r="O16" s="36">
        <f aca="true" t="shared" si="3" ref="O16:O22">L16+M16+N16</f>
        <v>1.4</v>
      </c>
      <c r="P16" s="36">
        <v>0</v>
      </c>
      <c r="Q16" s="36">
        <v>100</v>
      </c>
      <c r="R16" s="36">
        <v>40</v>
      </c>
      <c r="S16" s="36">
        <f aca="true" t="shared" si="4" ref="S16:S22">P16+Q16+R16</f>
        <v>140</v>
      </c>
      <c r="T16" s="42"/>
      <c r="U16" s="55" t="s">
        <v>37</v>
      </c>
      <c r="V16" s="53"/>
    </row>
    <row r="17" spans="1:22" s="13" customFormat="1" ht="30.75" customHeight="1">
      <c r="A17" s="36"/>
      <c r="B17" s="36"/>
      <c r="C17" s="41"/>
      <c r="D17" s="41"/>
      <c r="E17" s="38" t="s">
        <v>29</v>
      </c>
      <c r="F17" s="41" t="s">
        <v>42</v>
      </c>
      <c r="G17" s="42" t="s">
        <v>25</v>
      </c>
      <c r="H17" s="42" t="s">
        <v>44</v>
      </c>
      <c r="I17" s="42" t="s">
        <v>27</v>
      </c>
      <c r="J17" s="36">
        <v>10</v>
      </c>
      <c r="K17" s="36">
        <v>4</v>
      </c>
      <c r="L17" s="36">
        <v>0</v>
      </c>
      <c r="M17" s="36">
        <f>K17*0.1</f>
        <v>0.4</v>
      </c>
      <c r="N17" s="36">
        <v>0</v>
      </c>
      <c r="O17" s="36">
        <f t="shared" si="3"/>
        <v>0.4</v>
      </c>
      <c r="P17" s="36"/>
      <c r="Q17" s="36">
        <v>0</v>
      </c>
      <c r="R17" s="36">
        <v>40</v>
      </c>
      <c r="S17" s="36">
        <f t="shared" si="4"/>
        <v>40</v>
      </c>
      <c r="T17" s="42"/>
      <c r="U17" s="55"/>
      <c r="V17" s="53"/>
    </row>
    <row r="18" spans="1:22" s="13" customFormat="1" ht="30.75" customHeight="1">
      <c r="A18" s="36"/>
      <c r="B18" s="36"/>
      <c r="C18" s="41"/>
      <c r="D18" s="41"/>
      <c r="E18" s="38" t="s">
        <v>29</v>
      </c>
      <c r="F18" s="41" t="s">
        <v>42</v>
      </c>
      <c r="G18" s="42" t="s">
        <v>25</v>
      </c>
      <c r="H18" s="42" t="s">
        <v>45</v>
      </c>
      <c r="I18" s="42" t="s">
        <v>27</v>
      </c>
      <c r="J18" s="36">
        <v>10</v>
      </c>
      <c r="K18" s="36">
        <v>2</v>
      </c>
      <c r="L18" s="36">
        <v>0</v>
      </c>
      <c r="M18" s="36">
        <f>K18*0.1</f>
        <v>0.2</v>
      </c>
      <c r="N18" s="36">
        <v>0</v>
      </c>
      <c r="O18" s="36">
        <f t="shared" si="3"/>
        <v>0.2</v>
      </c>
      <c r="P18" s="36"/>
      <c r="Q18" s="36">
        <v>0</v>
      </c>
      <c r="R18" s="36">
        <v>20</v>
      </c>
      <c r="S18" s="36">
        <f t="shared" si="4"/>
        <v>20</v>
      </c>
      <c r="T18" s="42"/>
      <c r="U18" s="55"/>
      <c r="V18" s="53"/>
    </row>
    <row r="19" spans="1:22" s="13" customFormat="1" ht="30.75" customHeight="1">
      <c r="A19" s="36"/>
      <c r="B19" s="36"/>
      <c r="C19" s="41"/>
      <c r="D19" s="41"/>
      <c r="E19" s="38" t="s">
        <v>23</v>
      </c>
      <c r="F19" s="41" t="s">
        <v>42</v>
      </c>
      <c r="G19" s="42" t="s">
        <v>25</v>
      </c>
      <c r="H19" s="42" t="s">
        <v>46</v>
      </c>
      <c r="I19" s="42" t="s">
        <v>27</v>
      </c>
      <c r="J19" s="36">
        <v>10</v>
      </c>
      <c r="K19" s="36">
        <v>0</v>
      </c>
      <c r="L19" s="36">
        <v>0</v>
      </c>
      <c r="M19" s="36">
        <f>K19*0.1</f>
        <v>0</v>
      </c>
      <c r="N19" s="36">
        <v>1</v>
      </c>
      <c r="O19" s="36">
        <f t="shared" si="3"/>
        <v>1</v>
      </c>
      <c r="P19" s="36"/>
      <c r="Q19" s="36">
        <v>0</v>
      </c>
      <c r="R19" s="36">
        <f aca="true" t="shared" si="5" ref="R19:R22">K19*40</f>
        <v>0</v>
      </c>
      <c r="S19" s="36">
        <f t="shared" si="4"/>
        <v>0</v>
      </c>
      <c r="T19" s="42"/>
      <c r="U19" s="55" t="s">
        <v>40</v>
      </c>
      <c r="V19" s="53"/>
    </row>
    <row r="20" spans="1:22" ht="30.75" customHeight="1">
      <c r="A20" s="17"/>
      <c r="B20" s="17"/>
      <c r="C20" s="43"/>
      <c r="D20" s="43"/>
      <c r="E20" s="19" t="s">
        <v>28</v>
      </c>
      <c r="F20" s="23" t="s">
        <v>47</v>
      </c>
      <c r="G20" s="44" t="s">
        <v>25</v>
      </c>
      <c r="H20" s="45" t="s">
        <v>48</v>
      </c>
      <c r="I20" s="45"/>
      <c r="J20" s="17">
        <v>2</v>
      </c>
      <c r="K20" s="17">
        <v>2</v>
      </c>
      <c r="L20" s="17">
        <v>0.05</v>
      </c>
      <c r="M20" s="17">
        <f aca="true" t="shared" si="6" ref="M20:M22">K20*0.05</f>
        <v>0.1</v>
      </c>
      <c r="N20" s="17">
        <v>0</v>
      </c>
      <c r="O20" s="17">
        <f t="shared" si="3"/>
        <v>0.15</v>
      </c>
      <c r="P20" s="17">
        <v>0</v>
      </c>
      <c r="Q20" s="17">
        <f>20</f>
        <v>20</v>
      </c>
      <c r="R20" s="17">
        <f>K20*10</f>
        <v>20</v>
      </c>
      <c r="S20" s="17">
        <f t="shared" si="4"/>
        <v>40</v>
      </c>
      <c r="T20" s="45"/>
      <c r="U20" s="54" t="s">
        <v>37</v>
      </c>
      <c r="V20" s="11"/>
    </row>
    <row r="21" spans="1:22" ht="30.75" customHeight="1">
      <c r="A21" s="17"/>
      <c r="B21" s="17"/>
      <c r="C21" s="43"/>
      <c r="D21" s="43"/>
      <c r="E21" s="19" t="s">
        <v>29</v>
      </c>
      <c r="F21" s="23" t="s">
        <v>47</v>
      </c>
      <c r="G21" s="44" t="s">
        <v>25</v>
      </c>
      <c r="H21" s="45" t="s">
        <v>49</v>
      </c>
      <c r="I21" s="45"/>
      <c r="J21" s="17">
        <v>2</v>
      </c>
      <c r="K21" s="17">
        <v>1</v>
      </c>
      <c r="L21" s="17">
        <v>0</v>
      </c>
      <c r="M21" s="17">
        <f t="shared" si="6"/>
        <v>0.05</v>
      </c>
      <c r="N21" s="17">
        <v>0</v>
      </c>
      <c r="O21" s="17">
        <f t="shared" si="3"/>
        <v>0.05</v>
      </c>
      <c r="P21" s="17">
        <v>0</v>
      </c>
      <c r="Q21" s="17">
        <v>0</v>
      </c>
      <c r="R21" s="17">
        <f>K21*10</f>
        <v>10</v>
      </c>
      <c r="S21" s="17">
        <f t="shared" si="4"/>
        <v>10</v>
      </c>
      <c r="T21" s="45"/>
      <c r="U21" s="54"/>
      <c r="V21" s="11"/>
    </row>
    <row r="22" spans="1:22" ht="30.75" customHeight="1">
      <c r="A22" s="17"/>
      <c r="B22" s="17"/>
      <c r="C22" s="43"/>
      <c r="D22" s="43"/>
      <c r="E22" s="19" t="s">
        <v>23</v>
      </c>
      <c r="F22" s="23" t="s">
        <v>47</v>
      </c>
      <c r="G22" s="44" t="s">
        <v>25</v>
      </c>
      <c r="H22" s="45" t="s">
        <v>50</v>
      </c>
      <c r="I22" s="45"/>
      <c r="J22" s="17">
        <v>2</v>
      </c>
      <c r="K22" s="17">
        <v>0</v>
      </c>
      <c r="L22" s="17">
        <v>0</v>
      </c>
      <c r="M22" s="17">
        <f t="shared" si="6"/>
        <v>0</v>
      </c>
      <c r="N22" s="17">
        <v>0.05</v>
      </c>
      <c r="O22" s="17">
        <f t="shared" si="3"/>
        <v>0.05</v>
      </c>
      <c r="P22" s="17">
        <v>0</v>
      </c>
      <c r="Q22" s="17">
        <v>0</v>
      </c>
      <c r="R22" s="17">
        <f t="shared" si="5"/>
        <v>0</v>
      </c>
      <c r="S22" s="17">
        <f t="shared" si="4"/>
        <v>0</v>
      </c>
      <c r="T22" s="45"/>
      <c r="U22" s="54" t="s">
        <v>40</v>
      </c>
      <c r="V22" s="11"/>
    </row>
    <row r="23" spans="1:22" ht="30.75" customHeight="1">
      <c r="A23" s="17"/>
      <c r="B23" s="17"/>
      <c r="C23" s="46"/>
      <c r="D23" s="46"/>
      <c r="E23" s="19" t="s">
        <v>51</v>
      </c>
      <c r="F23" s="17"/>
      <c r="G23" s="46" t="s">
        <v>25</v>
      </c>
      <c r="H23" s="23" t="s">
        <v>30</v>
      </c>
      <c r="I23" s="23"/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f>L23+M23+N23</f>
        <v>0</v>
      </c>
      <c r="P23" s="17">
        <v>30</v>
      </c>
      <c r="Q23" s="17">
        <v>0</v>
      </c>
      <c r="R23" s="17">
        <v>0</v>
      </c>
      <c r="S23" s="17">
        <f>P23+Q23+R23</f>
        <v>30</v>
      </c>
      <c r="T23" s="23"/>
      <c r="V23" s="11"/>
    </row>
    <row r="24" spans="1:22" ht="30.75" customHeight="1">
      <c r="A24" s="17">
        <v>1</v>
      </c>
      <c r="B24" s="17"/>
      <c r="C24" s="17"/>
      <c r="D24" s="17"/>
      <c r="E24" s="19"/>
      <c r="F24" s="17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V24" s="11"/>
    </row>
    <row r="25" spans="1:22" ht="30.75" customHeight="1">
      <c r="A25" s="17">
        <v>2</v>
      </c>
      <c r="B25" s="17"/>
      <c r="C25" s="17"/>
      <c r="D25" s="17"/>
      <c r="E25" s="19"/>
      <c r="F25" s="17"/>
      <c r="G25" s="1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V25" s="11"/>
    </row>
    <row r="26" spans="1:20" ht="30.75" customHeight="1">
      <c r="A26" s="17">
        <v>3</v>
      </c>
      <c r="B26" s="17"/>
      <c r="C26" s="17"/>
      <c r="D26" s="17"/>
      <c r="E26" s="19"/>
      <c r="F26" s="17"/>
      <c r="G26" s="19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30.75" customHeight="1">
      <c r="A27" s="47"/>
      <c r="B27" s="47"/>
      <c r="C27" s="48"/>
      <c r="D27" s="48"/>
      <c r="E27" s="49"/>
      <c r="F27" s="48"/>
      <c r="G27" s="49"/>
      <c r="H27" s="48"/>
      <c r="I27" s="48"/>
      <c r="J27" s="48"/>
      <c r="K27" s="48"/>
      <c r="L27" s="48"/>
      <c r="M27" s="48"/>
      <c r="N27" s="48"/>
      <c r="O27" s="47"/>
      <c r="P27" s="48"/>
      <c r="T27" s="48"/>
    </row>
    <row r="28" spans="1:20" ht="14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T28" s="56"/>
    </row>
  </sheetData>
  <mergeCells count="15">
    <mergeCell ref="A1:T1"/>
    <mergeCell ref="P2:S2"/>
    <mergeCell ref="B2:B3"/>
    <mergeCell ref="A2:A3"/>
    <mergeCell ref="J2:J3"/>
    <mergeCell ref="L2:O2"/>
    <mergeCell ref="C2:C3"/>
    <mergeCell ref="K2:K3"/>
    <mergeCell ref="D2:D3"/>
    <mergeCell ref="G2:G3"/>
    <mergeCell ref="F2:F3"/>
    <mergeCell ref="E2:E3"/>
    <mergeCell ref="H2:H3"/>
    <mergeCell ref="I2:I3"/>
    <mergeCell ref="T2:T3"/>
  </mergeCells>
  <dataValidations count="24">
    <dataValidation type="list" allowBlank="1" showInputMessage="1" showErrorMessage="1" sqref="B13">
      <formula1>"马克思主义学院,教育学院,文学院,政法学院,外国语学院,商学院,新闻与传播学院,地理与旅游学院,数学与统计学院,物理与电信学院,化学与化工学院,生物与农业资源学院,体育学院,音乐与戏剧学院黄梅戏学院,美术学院,计算机学院,机电与汽车工程学院,建筑工程学院,李时珍学院（中医中药学院）,图书馆,校办,学工部,财务处,信息办,离退处,研究生处,学报编辑部,教务处,继续教育学院,机关其它处室"</formula1>
    </dataValidation>
    <dataValidation type="list" allowBlank="1" showInputMessage="1" showErrorMessage="1" sqref="B14">
      <formula1>"马克思主义学院,教育学院,文学院,政法学院,外国语学院,商学院,新闻与传播学院,地理与旅游学院,数学与统计学院,物理与电信学院,化学与化工学院,生物与农业资源学院,体育学院,音乐与戏剧学院黄梅戏学院,美术学院,计算机学院,机电与汽车工程学院,建筑工程学院,李时珍学院（中医中药学院）,图书馆,校办,学工部,财务处,信息办,离退处,研究生处,学报编辑部,教务处,继续教育学院,机关其它处室"</formula1>
    </dataValidation>
    <dataValidation type="list" allowBlank="1" showInputMessage="1" showErrorMessage="1" sqref="B15">
      <formula1>"马克思主义学院,教育学院,文学院,政法学院,外国语学院,商学院,新闻与传播学院,地理与旅游学院,数学与统计学院,物理与电信学院,化学与化工学院,生物与农业资源学院,体育学院,音乐与戏剧学院黄梅戏学院,美术学院,计算机学院,机电与汽车工程学院,建筑工程学院,李时珍学院（中医中药学院）,图书馆,校办,学工部,财务处,信息办,离退处,研究生处,学报编辑部,教务处,继续教育学院,机关其它处室"</formula1>
    </dataValidation>
    <dataValidation type="list" allowBlank="1" showInputMessage="1" showErrorMessage="1" sqref="B21">
      <formula1>"马克思主义学院,教育学院,文学院,政法学院,外国语学院,商学院,新闻与传播学院,地理与旅游学院,数学与统计学院,物理与电信学院,化学与化工学院,生物与农业资源学院,体育学院,音乐与戏剧学院黄梅戏学院,美术学院,计算机学院,机电与汽车工程学院,建筑工程学院,李时珍学院（中医中药学院）,图书馆,校办,学工部,财务处,信息办,离退处,研究生处,学报编辑部,教务处,继续教育学院,机关其它处室"</formula1>
    </dataValidation>
    <dataValidation type="list" allowBlank="1" showInputMessage="1" showErrorMessage="1" sqref="B22">
      <formula1>"马克思主义学院,教育学院,文学院,政法学院,外国语学院,商学院,新闻与传播学院,地理与旅游学院,数学与统计学院,物理与电信学院,化学与化工学院,生物与农业资源学院,体育学院,音乐与戏剧学院黄梅戏学院,美术学院,计算机学院,机电与汽车工程学院,建筑工程学院,李时珍学院（中医中药学院）,图书馆,校办,学工部,财务处,信息办,离退处,研究生处,学报编辑部,教务处,继续教育学院,机关其它处室"</formula1>
    </dataValidation>
    <dataValidation type="list" allowBlank="1" showInputMessage="1" showErrorMessage="1" sqref="B1:B12">
      <formula1>"马克思主义学院,教育学院,文学院,政法学院,外国语学院,商学院,新闻与传播学院,地理与旅游学院,数学与统计学院,物理与电信学院,化学与化工学院,生物与农业资源学院,体育学院,音乐与戏剧学院黄梅戏学院,美术学院,计算机学院,机电与汽车工程学院,建筑工程学院,李时珍学院（中医中药学院）,图书馆,校办,学工部,财务处,信息办,离退处,研究生处,学报编辑部,教务处,继续教育学院,机关其它处室"</formula1>
    </dataValidation>
    <dataValidation type="list" allowBlank="1" showInputMessage="1" showErrorMessage="1" sqref="B16:B20">
      <formula1>"马克思主义学院,教育学院,文学院,政法学院,外国语学院,商学院,新闻与传播学院,地理与旅游学院,数学与统计学院,物理与电信学院,化学与化工学院,生物与农业资源学院,体育学院,音乐与戏剧学院黄梅戏学院,美术学院,计算机学院,机电与汽车工程学院,建筑工程学院,李时珍学院（中医中药学院）,图书馆,校办,学工部,财务处,信息办,离退处,研究生处,学报编辑部,教务处,继续教育学院,机关其它处室"</formula1>
    </dataValidation>
    <dataValidation type="list" allowBlank="1" showInputMessage="1" showErrorMessage="1" sqref="B23:B65536">
      <formula1>"马克思主义学院,教育学院,文学院,政法学院,外国语学院,商学院,新闻与传播学院,地理与旅游学院,数学与统计学院,物理与电信学院,化学与化工学院,生物与农业资源学院,体育学院,音乐与戏剧学院黄梅戏学院,美术学院,计算机学院,机电与汽车工程学院,建筑工程学院,李时珍学院（中医中药学院）,图书馆,校办,学工部,财务处,信息办,离退处,研究生处,学报编辑部,教务处,继续教育学院,机关其它处室"</formula1>
    </dataValidation>
    <dataValidation type="list" allowBlank="1" showInputMessage="1" showErrorMessage="1" sqref="E23:E65536">
      <formula1>"申报,立项,立项&amp;经费到账,立项&amp;结题,经费到账,经费到账&amp;结题,结题"</formula1>
    </dataValidation>
    <dataValidation type="list" allowBlank="1" showInputMessage="1" showErrorMessage="1" sqref="E13">
      <formula1>"申报,立项,立项&amp;经费到账,立项&amp;结题,经费到账,经费到账&amp;结题,结题"</formula1>
    </dataValidation>
    <dataValidation type="list" allowBlank="1" showInputMessage="1" showErrorMessage="1" sqref="I23:I65536">
      <formula1>"国家级,省部级,市厅级,校级（纵向）,横向项目"</formula1>
    </dataValidation>
    <dataValidation type="list" allowBlank="1" showInputMessage="1" showErrorMessage="1" sqref="E1:E12">
      <formula1>"申报,立项,立项&amp;经费到账,立项&amp;结题,经费到账,经费到账&amp;结题,结题"</formula1>
    </dataValidation>
    <dataValidation type="list" allowBlank="1" showInputMessage="1" showErrorMessage="1" sqref="I14">
      <formula1>"国家级,省部级,市厅级,校级（纵向）,横向项目"</formula1>
    </dataValidation>
    <dataValidation type="list" allowBlank="1" showInputMessage="1" showErrorMessage="1" sqref="E15">
      <formula1>"申报,立项,立项&amp;经费到账,立项&amp;结题,经费到账,经费到账&amp;结题,结题"</formula1>
    </dataValidation>
    <dataValidation type="list" allowBlank="1" showInputMessage="1" showErrorMessage="1" sqref="E22">
      <formula1>"申报,立项,立项&amp;经费到账,立项&amp;结题,经费到账,经费到账&amp;结题,结题"</formula1>
    </dataValidation>
    <dataValidation type="list" allowBlank="1" showInputMessage="1" showErrorMessage="1" sqref="I1:I12">
      <formula1>"国家级,省部级,市厅级,校级（纵向）,横向项目"</formula1>
    </dataValidation>
    <dataValidation type="list" allowBlank="1" showInputMessage="1" showErrorMessage="1" sqref="I15">
      <formula1>"国家级,省部级,市厅级,校级（纵向）,横向项目"</formula1>
    </dataValidation>
    <dataValidation type="list" allowBlank="1" showInputMessage="1" showErrorMessage="1" sqref="E14">
      <formula1>"申报,立项,立项&amp;经费到账,立项&amp;结题,经费到账,经费到账&amp;结题,结题"</formula1>
    </dataValidation>
    <dataValidation type="list" allowBlank="1" showInputMessage="1" showErrorMessage="1" sqref="I13">
      <formula1>"国家级,省部级,市厅级,校级（纵向）,横向项目"</formula1>
    </dataValidation>
    <dataValidation type="list" allowBlank="1" showInputMessage="1" showErrorMessage="1" sqref="E21">
      <formula1>"申报,立项,立项&amp;经费到账,立项&amp;结题,经费到账,经费到账&amp;结题,结题"</formula1>
    </dataValidation>
    <dataValidation type="list" allowBlank="1" showInputMessage="1" showErrorMessage="1" sqref="E16:E20">
      <formula1>"申报,立项,立项&amp;经费到账,立项&amp;结题,经费到账,经费到账&amp;结题,结题"</formula1>
    </dataValidation>
    <dataValidation type="list" allowBlank="1" showInputMessage="1" showErrorMessage="1" sqref="I21">
      <formula1>"国家级,省部级,市厅级,校级（纵向）,横向项目"</formula1>
    </dataValidation>
    <dataValidation type="list" allowBlank="1" showInputMessage="1" showErrorMessage="1" sqref="I22">
      <formula1>"国家级,省部级,市厅级,校级（纵向）,横向项目"</formula1>
    </dataValidation>
    <dataValidation type="list" allowBlank="1" showInputMessage="1" showErrorMessage="1" sqref="I16:I20">
      <formula1>"国家级,省部级,市厅级,校级（纵向）,横向项目"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256" width="8.00390625" style="1" customWidth="1"/>
  </cols>
  <sheetData>
    <row r="1" ht="14.25">
      <c r="A1" s="2" t="s">
        <v>52</v>
      </c>
    </row>
    <row r="2" ht="13.5">
      <c r="A2" s="2" t="s">
        <v>53</v>
      </c>
    </row>
    <row r="3" spans="1:3" ht="13.5">
      <c r="A3" s="3" t="s">
        <v>54</v>
      </c>
      <c r="C3" s="4" t="s">
        <v>55</v>
      </c>
    </row>
    <row r="4" ht="14.25">
      <c r="A4" s="3" t="e">
        <v>#N/A</v>
      </c>
    </row>
    <row r="6" ht="13.5"/>
    <row r="7" ht="14.25">
      <c r="A7" s="5" t="s">
        <v>56</v>
      </c>
    </row>
    <row r="8" ht="14.25">
      <c r="A8" s="6" t="s">
        <v>57</v>
      </c>
    </row>
    <row r="9" ht="14.25">
      <c r="A9" s="7" t="s">
        <v>58</v>
      </c>
    </row>
    <row r="10" ht="14.25">
      <c r="A10" s="6" t="s">
        <v>59</v>
      </c>
    </row>
    <row r="11" ht="13.5">
      <c r="A11" s="8" t="s">
        <v>60</v>
      </c>
    </row>
    <row r="13" ht="13.5"/>
    <row r="14" ht="13.5">
      <c r="A14" s="4" t="s">
        <v>61</v>
      </c>
    </row>
    <row r="16" ht="13.5"/>
    <row r="17" ht="13.5">
      <c r="C17" s="4" t="s">
        <v>62</v>
      </c>
    </row>
    <row r="20" ht="14.25">
      <c r="A20" s="9" t="s">
        <v>63</v>
      </c>
    </row>
    <row r="26" ht="13.5">
      <c r="C26" s="10" t="s">
        <v>64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Jim</cp:lastModifiedBy>
  <dcterms:created xsi:type="dcterms:W3CDTF">1996-12-17T01:32:42Z</dcterms:created>
  <dcterms:modified xsi:type="dcterms:W3CDTF">2022-11-28T08:38:05Z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F89DAD1110C24C1B82101AE4217905E3</vt:lpwstr>
  </property>
</Properties>
</file>